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Чибисова - Личное представление" guid="{36218FDC-D91E-4014-BC51-4C3A814596BD}" mergeInterval="0" personalView="1" maximized="1" windowWidth="1675" windowHeight="789" activeSheetId="5"/>
    <customWorkbookView name="Medrano - Личное представление" guid="{16AB5A85-9E32-4760-9C7C-C472E54D5189}" mergeInterval="0" personalView="1" maximized="1" windowWidth="1378" windowHeight="714" activeSheetId="2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<sst xmlns="http://schemas.openxmlformats.org/spreadsheetml/2006/main" count="27060" uniqueCount="733">
  <si>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</si>
  <si>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</si>
  <si>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</si>
  <si>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</si>
  <si>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</si>
  <si>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</si>
  <si>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</si>
  <si>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</si>
  <si>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</si>
  <si>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</si>
  <si>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</si>
  <si>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</si>
  <si>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</si>
  <si>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</si>
  <si>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</si>
  <si>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</si>
  <si>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</si>
  <si>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</si>
  <si>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</si>
  <si>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</si>
  <si>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</si>
  <si>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</si>
  <si>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</si>
  <si>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</si>
  <si>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</si>
  <si>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</si>
  <si>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</si>
  <si>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</si>
  <si>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</si>
  <si>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</si>
  <si>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</si>
  <si>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</si>
  <si>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</si>
  <si>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</si>
  <si>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</si>
  <si>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</si>
  <si>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</si>
  <si>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</si>
  <si>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</si>
  <si>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</si>
  <si>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</si>
  <si>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</si>
  <si>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</si>
  <si>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</si>
  <si>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</si>
  <si>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</si>
  <si>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</si>
  <si>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</si>
  <si>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</si>
  <si>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</si>
  <si>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</si>
  <si>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</si>
  <si>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</si>
  <si>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</si>
  <si>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</si>
  <si>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</si>
  <si>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</si>
  <si>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</si>
  <si>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</si>
  <si>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</si>
  <si>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</si>
  <si>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</si>
  <si>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</si>
  <si>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</si>
  <si>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</si>
  <si>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</si>
  <si>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</si>
  <si>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</si>
  <si>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</si>
  <si>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</si>
  <si>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</si>
  <si>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</si>
  <si>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</si>
  <si>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</si>
  <si>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</si>
  <si>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</si>
  <si>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</si>
  <si>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</si>
  <si>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</si>
  <si>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</si>
  <si>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</si>
  <si>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</si>
  <si>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</si>
  <si>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</si>
  <si>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</si>
  <si>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</si>
  <si>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</si>
  <si>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</si>
  <si>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</si>
  <si>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</si>
  <si>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</si>
  <si>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</si>
  <si>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</si>
  <si>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</si>
  <si>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</si>
  <si>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</si>
  <si>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</si>
  <si>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</si>
  <si>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</si>
  <si>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</si>
  <si>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</si>
  <si>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</si>
  <si>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</si>
  <si>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</si>
  <si>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</si>
  <si>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</si>
  <si>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</si>
  <si>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</si>
  <si>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</si>
  <si>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</si>
  <si>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</si>
  <si>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</si>
  <si>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</si>
  <si>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</si>
  <si>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</si>
  <si>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</si>
  <si>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</si>
  <si>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</si>
  <si>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</si>
  <si>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</si>
  <si>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</si>
  <si>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</si>
  <si>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</si>
  <si>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</si>
  <si>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</si>
  <si>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</si>
  <si>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</si>
  <si>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</si>
  <si>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</si>
  <si>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</si>
  <si>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</si>
  <si>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</si>
  <si>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</si>
  <si>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</si>
  <si>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</si>
  <si>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</si>
  <si>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</si>
  <si>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</si>
  <si>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</si>
  <si>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</si>
  <si>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</si>
  <si>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</si>
  <si>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</si>
  <si>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</si>
  <si>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</si>
  <si>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</si>
  <si>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</si>
  <si>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</si>
  <si>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</si>
  <si>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</si>
  <si>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</si>
  <si>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</si>
  <si>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</si>
  <si>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</si>
  <si>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</si>
  <si>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</si>
  <si>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</si>
  <si>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</si>
  <si>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</si>
  <si>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</si>
  <si>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</si>
  <si>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</si>
  <si>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</si>
  <si>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</si>
  <si>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</si>
  <si>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</si>
  <si>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</si>
  <si>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</si>
  <si>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</si>
  <si>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</si>
  <si>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</si>
  <si>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</si>
  <si>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</si>
  <si>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</si>
  <si>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</si>
  <si>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</si>
  <si>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</si>
  <si>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</si>
  <si>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</si>
  <si>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</si>
  <si>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</si>
  <si>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</si>
  <si>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</si>
  <si>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</si>
  <si>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</si>
  <si>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</si>
  <si>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</si>
  <si>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</si>
  <si>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</si>
  <si>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</si>
  <si>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</si>
  <si>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</si>
  <si>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</si>
  <si>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</si>
  <si>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</si>
  <si>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</si>
  <si>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</si>
  <si>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</si>
  <si>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</si>
  <si>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</si>
  <si>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</si>
  <si>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</si>
  <si>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</si>
  <si>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</si>
  <si>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</si>
  <si>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</si>
  <si>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</si>
  <si>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</si>
  <si>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</si>
  <si>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</si>
  <si>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</si>
  <si>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</si>
  <si>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</si>
  <si>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</si>
  <si>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</si>
  <si>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</si>
  <si>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</si>
  <si>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</si>
  <si>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</si>
  <si>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</si>
  <si>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</si>
  <si>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</si>
  <si>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</si>
  <si>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</si>
  <si>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</si>
  <si>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</si>
  <si>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</si>
  <si>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</si>
  <si>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</si>
  <si>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</si>
  <si>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</si>
  <si>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</si>
  <si>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</si>
  <si>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</si>
  <si>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</si>
  <si>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</si>
  <si>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</si>
  <si>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</si>
  <si>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</si>
  <si>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</si>
  <si>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</si>
  <si>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</si>
  <si>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</si>
  <si>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</si>
  <si>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</si>
  <si>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</si>
  <si>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</si>
  <si>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</si>
  <si>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</si>
  <si>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</si>
  <si>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</si>
  <si>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</si>
  <si>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</si>
  <si>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</si>
  <si>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</si>
  <si>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</si>
  <si>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</si>
  <si>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</si>
  <si>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</si>
  <si>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</si>
  <si>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</si>
  <si>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</si>
  <si>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</si>
  <si>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</si>
  <si>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</si>
  <si>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</si>
  <si>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</si>
  <si>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</si>
  <si>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</si>
  <si>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</si>
  <si>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</si>
  <si>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</si>
  <si>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</si>
  <si>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</si>
  <si>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</si>
  <si>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</si>
  <si>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</si>
  <si>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</si>
  <si>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</si>
  <si>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</si>
  <si>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</si>
  <si>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</si>
  <si>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</si>
  <si>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</si>
  <si>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</si>
  <si>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</si>
  <si>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</si>
  <si>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</si>
  <si>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</si>
  <si>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</si>
  <si>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</si>
  <si>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</si>
  <si>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</si>
  <si>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</si>
  <si>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</si>
  <si>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</si>
  <si>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</si>
  <si>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</si>
  <si>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</si>
  <si>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</si>
  <si>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</si>
  <si>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</si>
  <si>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</si>
  <si>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</si>
  <si>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</si>
  <si>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</si>
  <si>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</si>
  <si>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</si>
  <si>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</si>
  <si>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</si>
  <si>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</si>
  <si>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</si>
  <si>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</si>
  <si>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</si>
  <si>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</si>
  <si>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</si>
  <si>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</si>
  <si>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</si>
  <si>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</si>
  <si>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</si>
  <si>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</si>
  <si>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</si>
  <si>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</si>
  <si>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</si>
  <si>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</si>
  <si>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</si>
  <si>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</si>
  <si>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</si>
  <si>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</si>
  <si>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</si>
  <si>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</si>
  <si>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</si>
  <si>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</si>
  <si>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</si>
  <si>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</si>
  <si>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</si>
  <si>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</si>
  <si>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</si>
  <si>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</si>
  <si>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</si>
  <si>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</si>
  <si>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</si>
  <si>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</si>
  <si>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</si>
  <si>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</si>
  <si>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</si>
  <si>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</si>
  <si>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</si>
  <si>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</si>
  <si>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</si>
  <si>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</si>
  <si>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</si>
  <si>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</si>
  <si>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</si>
  <si>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</si>
  <si>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</si>
  <si>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</si>
  <si>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</si>
  <si>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</si>
  <si>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</si>
  <si>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</si>
  <si>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</si>
  <si>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</si>
  <si>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</si>
  <si>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</si>
  <si>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</si>
  <si>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</si>
  <si>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</si>
  <si>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</si>
  <si>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</si>
  <si>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</si>
  <si>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</si>
  <si>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</si>
  <si>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</si>
  <si>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</si>
  <si>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</si>
  <si>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</si>
  <si>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</si>
  <si>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</si>
  <si>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</si>
  <si>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</si>
  <si>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</si>
  <si>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</si>
  <si>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</si>
  <si>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</si>
  <si>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</si>
  <si>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</si>
  <si>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</si>
  <si>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</si>
  <si>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</si>
  <si>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</si>
  <si>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</si>
  <si>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</si>
  <si>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</si>
  <si>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</si>
  <si>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</si>
  <si>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</si>
  <si>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</si>
  <si>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</si>
  <si>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</si>
  <si>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</si>
  <si>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</si>
  <si>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</si>
  <si>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</si>
  <si>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</si>
  <si>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</si>
  <si>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</si>
  <si>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</si>
  <si>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</si>
  <si>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</si>
  <si>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</si>
  <si>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</si>
  <si>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</si>
  <si>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</si>
  <si>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</si>
  <si>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</si>
  <si>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</si>
  <si>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</si>
  <si>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</si>
  <si>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</si>
  <si>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</si>
  <si>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</si>
  <si>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</si>
  <si>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</si>
  <si>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</si>
  <si>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</si>
  <si>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</si>
  <si>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</si>
  <si>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</si>
  <si>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</si>
  <si>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</si>
  <si>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</si>
  <si>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</si>
  <si>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</si>
  <si>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</si>
  <si>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</si>
  <si>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</si>
  <si>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</si>
  <si>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</si>
  <si>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</si>
  <si>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</si>
  <si>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</si>
  <si>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</si>
  <si>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</si>
  <si>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</si>
  <si>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</si>
  <si>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</si>
  <si>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</si>
  <si>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</si>
  <si>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</si>
  <si>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</si>
  <si>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</si>
  <si>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</si>
  <si>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</si>
  <si>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</si>
  <si>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</si>
  <si>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</si>
  <si>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</si>
  <si>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</si>
  <si>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</si>
  <si>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</si>
  <si>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</si>
  <si>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</si>
  <si>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</si>
  <si>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</si>
  <si>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</si>
  <si>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</si>
  <si>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</si>
  <si>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</si>
  <si>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</si>
  <si>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</si>
  <si>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</si>
  <si>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</si>
  <si>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</si>
  <si>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</si>
  <si>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</si>
  <si>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</si>
  <si>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</si>
  <si>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</si>
  <si>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</si>
  <si>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</si>
  <si>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</si>
  <si>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</si>
  <si>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</si>
  <si>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</si>
  <si>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</si>
  <si>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</si>
  <si>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</si>
  <si>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</si>
  <si>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</si>
  <si>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</si>
  <si>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</si>
  <si>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</si>
  <si>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</si>
  <si>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</si>
  <si>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</si>
  <si>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</si>
  <si>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</si>
  <si>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</si>
  <si>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</si>
  <si>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</si>
  <si>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</si>
  <si>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</si>
  <si>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</si>
  <si>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</si>
  <si>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</si>
  <si>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</si>
  <si>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</si>
  <si>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</si>
  <si>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</si>
  <si>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</si>
  <si>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</si>
  <si>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</si>
  <si>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</si>
  <si>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</si>
  <si>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</si>
  <si>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</si>
  <si>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</si>
  <si>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</si>
  <si>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</si>
  <si>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</si>
  <si>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</si>
  <si>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</si>
  <si>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</si>
  <si>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</si>
  <si>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</si>
  <si>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</si>
  <si>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</si>
  <si>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</si>
  <si>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</si>
  <si>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</si>
  <si>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</si>
  <si>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</si>
  <si>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</si>
  <si>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</si>
  <si>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</si>
  <si>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</si>
  <si>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</si>
  <si>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</si>
  <si>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</si>
  <si>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</si>
  <si>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</si>
  <si>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</si>
  <si>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</si>
  <si>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</si>
  <si>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</si>
  <si>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</si>
  <si>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</si>
  <si>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</si>
  <si>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</si>
  <si>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</si>
  <si>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</si>
  <si>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</si>
  <si>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</si>
  <si>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</si>
  <si>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</si>
  <si>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</si>
  <si>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</si>
  <si>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</si>
  <si>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</si>
  <si>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</si>
  <si>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</si>
  <si>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</si>
  <si>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</si>
  <si>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</si>
  <si>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</si>
  <si>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</si>
  <si>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</si>
  <si>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</si>
  <si>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</si>
  <si>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</si>
  <si>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</si>
  <si>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</si>
  <si>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</si>
  <si>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</si>
  <si>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</si>
  <si>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</si>
  <si>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</si>
  <si>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</si>
  <si>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</si>
  <si>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</si>
  <si>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</si>
  <si>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</si>
  <si>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</si>
  <si>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</si>
  <si>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</si>
  <si>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</si>
  <si>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</si>
  <si>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</si>
  <si>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</si>
  <si>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</si>
  <si>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</si>
  <si>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</si>
  <si>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</si>
  <si>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</si>
  <si>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</si>
  <si>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</si>
  <si>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</si>
  <si>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</si>
  <si>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</si>
  <si>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</si>
  <si>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</si>
  <si>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</si>
  <si>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</si>
  <si>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</si>
  <si>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</si>
  <si>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</si>
  <si>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</si>
  <si>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</si>
  <si>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</si>
  <si>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</si>
  <si>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</si>
  <si>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</si>
  <si>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</si>
  <si>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</si>
  <si>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</si>
  <si>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</si>
  <si>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</si>
  <si>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</si>
  <si>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</si>
  <si>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</si>
  <si>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</si>
  <si>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</si>
  <si>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</si>
  <si>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</si>
  <si>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</si>
  <si>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</si>
  <si>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</si>
  <si>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</si>
  <si>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</si>
  <si>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</si>
  <si>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</si>
  <si>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</si>
  <si>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</si>
  <si>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</si>
  <si>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</si>
  <si>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</si>
  <si>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</si>
  <si>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</si>
  <si>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</si>
  <si>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</si>
  <si>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</si>
  <si>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</si>
  <si>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</si>
  <si>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</si>
  <si>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</si>
  <si>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</si>
  <si>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</si>
  <si>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</si>
  <si>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</si>
  <si>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</si>
  <si>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</si>
  <si>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</si>
  <si>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</si>
  <si>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</si>
  <si>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</si>
  <si>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</si>
  <si>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</si>
  <si>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</si>
  <si>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</si>
  <si>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</si>
  <si>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</si>
  <si>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</si>
  <si>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</si>
  <si>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</si>
  <si>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</si>
  <si>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</si>
  <si>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</si>
  <si>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</si>
  <si>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</si>
  <si>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</si>
  <si>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</si>
  <si>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</si>
  <si>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</si>
  <si>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</si>
  <si>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</si>
  <si>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</si>
  <si>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</si>
  <si>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</si>
  <si>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</si>
  <si>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</si>
  <si>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</si>
  <si>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</si>
  <si>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</si>
  <si>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</si>
  <si>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</si>
  <si>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</si>
  <si>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</si>
  <si>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</si>
  <si>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</si>
  <si>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</si>
  <si>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</si>
  <si>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</si>
  <si>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</si>
  <si>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</si>
  <si>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</si>
  <si>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</si>
  <si>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</si>
  <si>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</si>
  <si>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</si>
  <si>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</si>
  <si>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</si>
  <si>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</si>
  <si>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</si>
  <si>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</si>
  <si>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</si>
  <si>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</si>
  <si>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</si>
  <si>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</si>
  <si>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</si>
  <si>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</si>
  <si>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</si>
  <si>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</si>
  <si>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</si>
  <si>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</si>
  <si>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</si>
  <si>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</si>
  <si>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</si>
  <si>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</si>
  <si>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</si>
  <si>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</si>
  <si>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</si>
  <si>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</si>
  <si>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</si>
  <si>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</si>
  <si>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</si>
  <si>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</si>
  <si>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</si>
  <si>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</si>
  <si>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</si>
  <si>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</si>
  <si>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 xml:space="preserve"> август</t>
  </si>
  <si>
    <t>№ 3 по ул. Майская за 2016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</si>
</sst>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7" formatCode="#,##0.00&quot;р.&quot;"/>
    <numFmt numFmtId="168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7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7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7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7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7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7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7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7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7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9" t="s">
        <v>103</v>
      </c>
      <c r="B1" s="129"/>
      <c r="C1" s="129"/>
      <c r="D1" s="129"/>
      <c r="E1" s="129"/>
    </row>
    <row r="2" spans="1:5" x14ac:dyDescent="0.25">
      <c r="A2" s="130" t="s">
        <v>104</v>
      </c>
      <c r="B2" s="130"/>
      <c r="C2" s="130"/>
      <c r="D2" s="130"/>
      <c r="E2" s="130"/>
    </row>
    <row r="3" spans="1:5" x14ac:dyDescent="0.25">
      <c r="A3" s="130" t="s">
        <v>732</v>
      </c>
      <c r="B3" s="130"/>
      <c r="C3" s="130"/>
      <c r="D3" s="130"/>
      <c r="E3" s="130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42873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727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728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2777.58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33335.279999999999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33334.92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33334.92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33334.92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2777.94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27839.297493495658</v>
      </c>
      <c r="G28" s="18">
        <f>и_ср_начисл-и_ср_стоимость_факт</f>
        <v>5495.9825065043406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8823.68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9382.3200000000015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42.876875684035717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73063.989999999991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72581.37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5557.68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101466.84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101466.84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374.23954979698647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8001.03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7985.2199999999993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414.88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8001.03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8001.03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121.60762230493509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20662.300000000003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20634.29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2582.1799999999998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23651.79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23651.79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364.0887055048978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8621.0400000000009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8588.84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827.58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8621.0400000000009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8621.0400000000009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27" t="s">
        <v>283</v>
      </c>
      <c r="B86" s="127"/>
      <c r="C86" s="127"/>
      <c r="D86" s="127"/>
      <c r="E86" s="127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27" t="s">
        <v>289</v>
      </c>
      <c r="B91" s="127"/>
      <c r="C91" s="127"/>
      <c r="D91" s="127"/>
      <c r="E91" s="127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1"/>
    </customSheetView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1:E1"/>
    <mergeCell ref="A26:E26"/>
    <mergeCell ref="A29:E29"/>
    <mergeCell ref="D27:E27"/>
    <mergeCell ref="A2:E2"/>
    <mergeCell ref="A3:E3"/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zoomScale="90" zoomScaleNormal="90" workbookViewId="0">
      <selection activeCell="B414" sqref="B414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732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hidden="1" customHeight="1" collapsed="1" x14ac:dyDescent="0.2">
      <c r="A6" s="108" t="s">
        <v>629</v>
      </c>
      <c r="B6" s="109"/>
      <c r="C6" s="40"/>
      <c r="D6" s="40"/>
      <c r="E6" s="41"/>
      <c r="F6" s="40"/>
      <c r="I6" s="27">
        <f>E6/1.18</f>
        <v>0</v>
      </c>
      <c r="J6" s="29">
        <f>[1]сумма!$Q$6</f>
        <v>12959.079134999998</v>
      </c>
      <c r="K6" s="29">
        <f>J6-I6</f>
        <v>12959.079134999998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/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/>
      <c r="E8" s="48"/>
      <c r="F8" s="49"/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/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/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/>
      <c r="E25" s="48"/>
      <c r="F25" s="49"/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/>
      <c r="E28" s="48"/>
      <c r="F28" s="49"/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/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/>
      <c r="E37" s="35"/>
      <c r="F37" s="33"/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/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/>
      <c r="E43" s="48"/>
      <c r="F43" s="49"/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/>
      <c r="E44" s="48"/>
      <c r="F44" s="49"/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/>
      <c r="E45" s="48"/>
      <c r="F45" s="49"/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/>
      <c r="E47" s="56"/>
      <c r="F47" s="49"/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/>
      <c r="E50" s="56"/>
      <c r="F50" s="49"/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/>
      <c r="E54" s="48"/>
      <c r="F54" s="49"/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723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/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/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719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/>
      <c r="E91" s="35"/>
      <c r="F91" s="33"/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/>
      <c r="E96" s="35"/>
      <c r="F96" s="33"/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/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/>
      <c r="E101" s="35"/>
      <c r="F101" s="33"/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/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/>
      <c r="E106" s="56"/>
      <c r="F106" s="49"/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/>
      <c r="E107" s="56"/>
      <c r="F107" s="49"/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/>
      <c r="E108" s="48"/>
      <c r="F108" s="49"/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718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/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/>
      <c r="E120" s="56"/>
      <c r="F120" s="49"/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/>
      <c r="E127" s="48"/>
      <c r="F127" s="49"/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/>
      <c r="E130" s="48"/>
      <c r="F130" s="49"/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/>
      <c r="E138" s="48"/>
      <c r="F138" s="49"/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/>
      <c r="E142" s="48"/>
      <c r="F142" s="49"/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/>
      <c r="E147" s="48"/>
      <c r="F147" s="49"/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/>
      <c r="E148" s="48"/>
      <c r="F148" s="49"/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/>
      <c r="E150" s="48"/>
      <c r="F150" s="49"/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/>
      <c r="E153" s="48"/>
      <c r="F153" s="49"/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/>
      <c r="E157" s="48"/>
      <c r="F157" s="49"/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/>
      <c r="E158" s="48"/>
      <c r="F158" s="49"/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/>
      <c r="E162" s="48"/>
      <c r="F162" s="49"/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/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/>
      <c r="E172" s="48"/>
      <c r="F172" s="49"/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/>
      <c r="E176" s="48"/>
      <c r="F176" s="49"/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721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/>
      <c r="E194" s="48"/>
      <c r="F194" s="49"/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5484.2430591445991</v>
      </c>
      <c r="F197" s="75"/>
      <c r="I197" s="27">
        <f>E197/1.18</f>
        <v>4647.6636094445757</v>
      </c>
      <c r="J197" s="29">
        <f>[1]сумма!$Q$11</f>
        <v>31082.599499999997</v>
      </c>
      <c r="K197" s="29">
        <f>J197-I197</f>
        <v>26434.935890555422</v>
      </c>
    </row>
    <row r="198" spans="1:11" ht="15" hidden="1" customHeight="1" outlineLevel="1" collapsed="1" x14ac:dyDescent="0.2">
      <c r="A198" s="66" t="s">
        <v>640</v>
      </c>
      <c r="B198" s="64"/>
      <c r="C198" s="76"/>
      <c r="D198" s="47"/>
      <c r="E198" s="63">
        <v>5484.2430591445991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/>
      <c r="E199" s="35"/>
      <c r="F199" s="49"/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/>
      <c r="E200" s="35"/>
      <c r="F200" s="49"/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/>
      <c r="E202" s="35"/>
      <c r="F202" s="49"/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/>
      <c r="E203" s="35"/>
      <c r="F203" s="49"/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/>
      <c r="E207" s="35"/>
      <c r="F207" s="49"/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/>
      <c r="E209" s="35"/>
      <c r="F209" s="49"/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1.1040000000000001</v>
      </c>
      <c r="E210" s="35">
        <v>2102.1960669079999</v>
      </c>
      <c r="F210" s="49" t="s">
        <v>729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4.1833799999999997</v>
      </c>
      <c r="E211" s="35">
        <v>3382.0469922365992</v>
      </c>
      <c r="F211" s="49" t="s">
        <v>731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/>
      <c r="E215" s="35"/>
      <c r="F215" s="49"/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/>
      <c r="E217" s="35"/>
      <c r="F217" s="49"/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/>
      <c r="E223" s="35"/>
      <c r="F223" s="49"/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/>
      <c r="E228" s="35"/>
      <c r="F228" s="49"/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1" ht="15" hidden="1" customHeight="1" collapsed="1" x14ac:dyDescent="0.2">
      <c r="A232" s="39" t="s">
        <v>642</v>
      </c>
      <c r="B232" s="78"/>
      <c r="C232" s="78"/>
      <c r="D232" s="55"/>
      <c r="E232" s="71"/>
      <c r="F232" s="33"/>
      <c r="I232" s="27">
        <f>E232/1.18</f>
        <v>0</v>
      </c>
      <c r="J232" s="29">
        <f>[1]сумма!$M$13</f>
        <v>4000.8600000000006</v>
      </c>
      <c r="K232" s="29">
        <f>J232-I232</f>
        <v>4000.8600000000006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/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/>
      <c r="E238" s="35"/>
      <c r="F238" s="49"/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/>
      <c r="E240" s="35"/>
      <c r="F240" s="33"/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720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/>
      <c r="E243" s="35"/>
      <c r="F243" s="33"/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/>
      <c r="E250" s="35"/>
      <c r="F250" s="33"/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/>
      <c r="E252" s="35"/>
      <c r="F252" s="33"/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/>
      <c r="E253" s="35"/>
      <c r="F253" s="33"/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/>
      <c r="E257" s="35"/>
      <c r="F257" s="33"/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/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hidden="1" customHeight="1" collapsed="1" x14ac:dyDescent="0.2">
      <c r="A266" s="39" t="s">
        <v>645</v>
      </c>
      <c r="B266" s="83"/>
      <c r="C266" s="79"/>
      <c r="D266" s="34"/>
      <c r="E266" s="38"/>
      <c r="F266" s="75"/>
      <c r="I266" s="27">
        <f>E266/1.18</f>
        <v>0</v>
      </c>
      <c r="J266" s="29">
        <f>[1]сумма!$Q$15</f>
        <v>14033.079052204816</v>
      </c>
      <c r="K266" s="29">
        <f>J266-I266</f>
        <v>14033.079052204816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/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/>
      <c r="E268" s="35"/>
      <c r="F268" s="33"/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/>
      <c r="E269" s="35"/>
      <c r="F269" s="33"/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/>
      <c r="E270" s="35"/>
      <c r="F270" s="33"/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/>
      <c r="E271" s="35"/>
      <c r="F271" s="33"/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/>
      <c r="E273" s="35"/>
      <c r="F273" s="33"/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/>
      <c r="E274" s="35"/>
      <c r="F274" s="33"/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/>
      <c r="E276" s="35"/>
      <c r="F276" s="33"/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/>
      <c r="E278" s="35"/>
      <c r="F278" s="33"/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/>
      <c r="E279" s="35"/>
      <c r="F279" s="33"/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/>
      <c r="E282" s="35"/>
      <c r="F282" s="33"/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/>
      <c r="E284" s="35"/>
      <c r="F284" s="33"/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/>
      <c r="E288" s="35"/>
      <c r="F288" s="33"/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/>
      <c r="E290" s="35"/>
      <c r="F290" s="33"/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/>
      <c r="E293" s="35"/>
      <c r="F293" s="33"/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/>
      <c r="E296" s="35"/>
      <c r="F296" s="33"/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/>
      <c r="E298" s="35"/>
      <c r="F298" s="33"/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/>
      <c r="E308" s="35"/>
      <c r="F308" s="33"/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/>
      <c r="E309" s="35"/>
      <c r="F309" s="33"/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/>
      <c r="E310" s="35"/>
      <c r="F310" s="33"/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/>
      <c r="E312" s="35"/>
      <c r="F312" s="33"/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/>
      <c r="E313" s="35"/>
      <c r="F313" s="33"/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/>
      <c r="E319" s="35"/>
      <c r="F319" s="33"/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/>
      <c r="E320" s="35"/>
      <c r="F320" s="33"/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/>
      <c r="E321" s="35"/>
      <c r="F321" s="33"/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/>
      <c r="E322" s="35"/>
      <c r="F322" s="33"/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/>
      <c r="E325" s="35"/>
      <c r="F325" s="33"/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/>
      <c r="E328" s="35"/>
      <c r="F328" s="33"/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/>
      <c r="E329" s="35"/>
      <c r="F329" s="33"/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722</v>
      </c>
      <c r="C331" s="50" t="s">
        <v>1</v>
      </c>
      <c r="D331" s="34"/>
      <c r="E331" s="35"/>
      <c r="F331" s="33"/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/>
      <c r="E333" s="35"/>
      <c r="F333" s="33"/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/>
      <c r="E334" s="35"/>
      <c r="F334" s="33"/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/>
      <c r="E335" s="35"/>
      <c r="F335" s="33"/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/>
      <c r="E336" s="35"/>
      <c r="F336" s="33"/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/>
      <c r="E337" s="35"/>
      <c r="F337" s="33"/>
    </row>
    <row r="338" spans="1:11" ht="15" hidden="1" customHeight="1" collapsed="1" x14ac:dyDescent="0.2">
      <c r="A338" s="39" t="s">
        <v>647</v>
      </c>
      <c r="B338" s="81"/>
      <c r="C338" s="74"/>
      <c r="D338" s="34"/>
      <c r="E338" s="38"/>
      <c r="F338" s="75"/>
      <c r="I338" s="27">
        <f>E338/1.18</f>
        <v>0</v>
      </c>
      <c r="J338" s="29">
        <f>[1]сумма!$Q$17</f>
        <v>27117.06</v>
      </c>
      <c r="K338" s="29">
        <f>J338-I338</f>
        <v>27117.06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/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724</v>
      </c>
      <c r="D340" s="47"/>
      <c r="E340" s="84"/>
      <c r="F340" s="49"/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724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724</v>
      </c>
      <c r="D342" s="47"/>
      <c r="E342" s="48"/>
      <c r="F342" s="49"/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724</v>
      </c>
      <c r="D343" s="86"/>
      <c r="E343" s="84"/>
      <c r="F343" s="49"/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724</v>
      </c>
      <c r="D344" s="86"/>
      <c r="E344" s="84"/>
      <c r="F344" s="49"/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724</v>
      </c>
      <c r="D345" s="86"/>
      <c r="E345" s="84"/>
      <c r="F345" s="49"/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724</v>
      </c>
      <c r="D346" s="47"/>
      <c r="E346" s="48"/>
      <c r="F346" s="49"/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724</v>
      </c>
      <c r="D347" s="47"/>
      <c r="E347" s="48"/>
      <c r="F347" s="49"/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724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724</v>
      </c>
      <c r="D349" s="47"/>
      <c r="E349" s="48"/>
      <c r="F349" s="49"/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724</v>
      </c>
      <c r="D350" s="47"/>
      <c r="E350" s="48"/>
      <c r="F350" s="49"/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724</v>
      </c>
      <c r="D351" s="47"/>
      <c r="E351" s="48"/>
      <c r="F351" s="49"/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724</v>
      </c>
      <c r="D352" s="47"/>
      <c r="E352" s="48"/>
      <c r="F352" s="49"/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724</v>
      </c>
      <c r="D353" s="86"/>
      <c r="E353" s="84"/>
      <c r="F353" s="49"/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724</v>
      </c>
      <c r="D354" s="47"/>
      <c r="E354" s="48"/>
      <c r="F354" s="49"/>
    </row>
    <row r="355" spans="1:11" ht="15" hidden="1" customHeight="1" collapsed="1" x14ac:dyDescent="0.2">
      <c r="A355" s="39" t="s">
        <v>649</v>
      </c>
      <c r="B355" s="87"/>
      <c r="C355" s="54"/>
      <c r="D355" s="47"/>
      <c r="E355" s="63"/>
      <c r="F355" s="75"/>
      <c r="I355" s="27">
        <f>E355/1.18</f>
        <v>0</v>
      </c>
      <c r="J355" s="29">
        <f>[1]сумма!$Q$19</f>
        <v>27334.060541112922</v>
      </c>
      <c r="K355" s="29">
        <f>J355-I355</f>
        <v>27334.060541112922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/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725</v>
      </c>
      <c r="D357" s="88"/>
      <c r="E357" s="89"/>
      <c r="F357" s="49"/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724</v>
      </c>
      <c r="D358" s="90"/>
      <c r="E358" s="89"/>
      <c r="F358" s="49"/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724</v>
      </c>
      <c r="D359" s="88"/>
      <c r="E359" s="89"/>
      <c r="F359" s="49"/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726</v>
      </c>
      <c r="D360" s="88"/>
      <c r="E360" s="89"/>
      <c r="F360" s="49"/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724</v>
      </c>
      <c r="D361" s="88"/>
      <c r="E361" s="89"/>
      <c r="F361" s="49"/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724</v>
      </c>
      <c r="D362" s="88"/>
      <c r="E362" s="89"/>
      <c r="F362" s="49"/>
    </row>
    <row r="363" spans="1:11" hidden="1" outlineLevel="2" x14ac:dyDescent="0.2">
      <c r="A363" s="68"/>
      <c r="B363" s="33" t="s">
        <v>698</v>
      </c>
      <c r="C363" s="77" t="s">
        <v>724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724</v>
      </c>
      <c r="D364" s="88"/>
      <c r="E364" s="89"/>
      <c r="F364" s="49"/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724</v>
      </c>
      <c r="D365" s="88"/>
      <c r="E365" s="89"/>
      <c r="F365" s="49"/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724</v>
      </c>
      <c r="D366" s="88"/>
      <c r="E366" s="89"/>
      <c r="F366" s="49"/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726</v>
      </c>
      <c r="D367" s="88"/>
      <c r="E367" s="89"/>
      <c r="F367" s="49"/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726</v>
      </c>
      <c r="D368" s="88"/>
      <c r="E368" s="89"/>
      <c r="F368" s="49"/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724</v>
      </c>
      <c r="D369" s="88"/>
      <c r="E369" s="89"/>
      <c r="F369" s="49"/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725</v>
      </c>
      <c r="D370" s="90"/>
      <c r="E370" s="89"/>
      <c r="F370" s="49"/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724</v>
      </c>
      <c r="D371" s="88"/>
      <c r="E371" s="89"/>
      <c r="F371" s="49"/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725</v>
      </c>
      <c r="D372" s="88"/>
      <c r="E372" s="89"/>
      <c r="F372" s="49"/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/>
      <c r="E373" s="89"/>
      <c r="F373" s="49"/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/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724</v>
      </c>
      <c r="D375" s="92"/>
      <c r="E375" s="93"/>
      <c r="F375" s="49"/>
    </row>
    <row r="376" spans="1:6" s="12" customFormat="1" ht="15" hidden="1" customHeight="1" outlineLevel="2" x14ac:dyDescent="0.25">
      <c r="A376" s="91"/>
      <c r="B376" s="33" t="s">
        <v>404</v>
      </c>
      <c r="C376" s="77" t="s">
        <v>724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724</v>
      </c>
      <c r="D377" s="94"/>
      <c r="E377" s="95"/>
      <c r="F377" s="49"/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725</v>
      </c>
      <c r="D378" s="94"/>
      <c r="E378" s="95"/>
      <c r="F378" s="49"/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724</v>
      </c>
      <c r="D379" s="94"/>
      <c r="E379" s="95"/>
      <c r="F379" s="49"/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724</v>
      </c>
      <c r="D380" s="94"/>
      <c r="E380" s="95"/>
      <c r="F380" s="49"/>
    </row>
    <row r="381" spans="1:6" ht="15" hidden="1" customHeight="1" outlineLevel="2" x14ac:dyDescent="0.2">
      <c r="A381" s="91"/>
      <c r="B381" s="33" t="s">
        <v>403</v>
      </c>
      <c r="C381" s="77" t="s">
        <v>724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724</v>
      </c>
      <c r="D382" s="94"/>
      <c r="E382" s="95"/>
      <c r="F382" s="49"/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724</v>
      </c>
      <c r="D383" s="94"/>
      <c r="E383" s="95"/>
      <c r="F383" s="49"/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725</v>
      </c>
      <c r="D384" s="94"/>
      <c r="E384" s="95"/>
      <c r="F384" s="49"/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/>
      <c r="E385" s="95"/>
      <c r="F385" s="49"/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2252.2660000000001</v>
      </c>
      <c r="F386" s="75"/>
      <c r="I386" s="27">
        <f>E386/1.18</f>
        <v>1908.7000000000003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2252.2660000000001</v>
      </c>
      <c r="F387" s="49" t="s">
        <v>730</v>
      </c>
    </row>
    <row r="388" spans="1:11" s="13" customFormat="1" ht="15" hidden="1" customHeight="1" collapsed="1" x14ac:dyDescent="0.25">
      <c r="A388" s="39" t="s">
        <v>653</v>
      </c>
      <c r="B388" s="53"/>
      <c r="C388" s="53"/>
      <c r="D388" s="47"/>
      <c r="E388" s="63"/>
      <c r="F388" s="75"/>
      <c r="I388" s="27">
        <f>E388/1.18</f>
        <v>0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/>
      <c r="E389" s="48"/>
      <c r="F389" s="49"/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20102.777493495658</v>
      </c>
      <c r="F390" s="75"/>
      <c r="I390" s="27">
        <f>E390/1.18</f>
        <v>17036.252113131915</v>
      </c>
      <c r="J390" s="27">
        <f>SUM(I6:I390)</f>
        <v>23592.615722576491</v>
      </c>
      <c r="K390" s="27">
        <f>J390*1.01330668353499*1.18</f>
        <v>28209.735128636145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20102.777493495658</v>
      </c>
      <c r="F391" s="49" t="s">
        <v>730</v>
      </c>
      <c r="I391" s="27">
        <f>E6+E197+E232+E266+E338+E355+E386+E388+E390</f>
        <v>27839.286552640257</v>
      </c>
      <c r="J391" s="27">
        <f>I391-K391</f>
        <v>-311324.48968608148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1"/>
    </customSheetView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2017-05-18T04:28:05Z</dcterms:modified>
</cp:coreProperties>
</file>